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4" i="1"/>
  <c r="D18"/>
  <c r="D17"/>
  <c r="E18"/>
  <c r="E17"/>
  <c r="D58"/>
  <c r="D59"/>
  <c r="D50"/>
  <c r="F50" s="1"/>
  <c r="D51"/>
  <c r="F51" s="1"/>
  <c r="D52"/>
  <c r="D53"/>
  <c r="F53" s="1"/>
  <c r="D54"/>
  <c r="D55"/>
  <c r="D56"/>
  <c r="D39"/>
  <c r="D40"/>
  <c r="D41"/>
  <c r="F41" s="1"/>
  <c r="D42"/>
  <c r="D43"/>
  <c r="D44"/>
  <c r="D45"/>
  <c r="D46"/>
  <c r="D47"/>
  <c r="D48"/>
  <c r="D49"/>
  <c r="D37"/>
  <c r="D38"/>
  <c r="D32"/>
  <c r="D33"/>
  <c r="D34"/>
  <c r="D35"/>
  <c r="D36"/>
  <c r="D31"/>
  <c r="D57"/>
  <c r="F58"/>
  <c r="F59"/>
  <c r="F57"/>
  <c r="F52"/>
  <c r="F54"/>
  <c r="F55"/>
  <c r="F56"/>
  <c r="F38"/>
  <c r="F39"/>
  <c r="F40"/>
  <c r="F42"/>
  <c r="F43"/>
  <c r="F44"/>
  <c r="F45"/>
  <c r="F46"/>
  <c r="F47"/>
  <c r="F48"/>
  <c r="F49"/>
  <c r="F37"/>
  <c r="F32"/>
  <c r="F33"/>
  <c r="F34"/>
  <c r="F35"/>
  <c r="F36"/>
  <c r="F31"/>
  <c r="D19"/>
  <c r="F19" s="1"/>
  <c r="D20"/>
  <c r="F20" s="1"/>
  <c r="D21"/>
  <c r="F21" s="1"/>
  <c r="D22"/>
  <c r="F22" s="1"/>
  <c r="D60" l="1"/>
  <c r="F61"/>
  <c r="F63"/>
  <c r="F26"/>
  <c r="F28"/>
  <c r="F65"/>
  <c r="F60" l="1"/>
  <c r="E60"/>
  <c r="E25" l="1"/>
  <c r="E62" s="1"/>
  <c r="D16"/>
  <c r="F16" s="1"/>
  <c r="F25" s="1"/>
  <c r="D25" l="1"/>
  <c r="D62" s="1"/>
</calcChain>
</file>

<file path=xl/sharedStrings.xml><?xml version="1.0" encoding="utf-8"?>
<sst xmlns="http://schemas.openxmlformats.org/spreadsheetml/2006/main" count="148" uniqueCount="140">
  <si>
    <t>Наименование статей</t>
  </si>
  <si>
    <t>Планируемая статья доходов</t>
  </si>
  <si>
    <t>Планируемая статья расходов</t>
  </si>
  <si>
    <t>Услуги связи и интернета</t>
  </si>
  <si>
    <t xml:space="preserve">Итого остаток по смете (доходы – расходы) </t>
  </si>
  <si>
    <t>1.</t>
  </si>
  <si>
    <t>2.</t>
  </si>
  <si>
    <t>3.</t>
  </si>
  <si>
    <t>4.</t>
  </si>
  <si>
    <t>6.</t>
  </si>
  <si>
    <t>№ п/п</t>
  </si>
  <si>
    <t>Итого  расходов</t>
  </si>
  <si>
    <t>При экономии по одним статьям расходов разрешается увеличение по другим.</t>
  </si>
  <si>
    <t>Сметные расходы на 1 кв.м площади помещений в месяц /год</t>
  </si>
  <si>
    <t>5.</t>
  </si>
  <si>
    <t>Протокол № 01</t>
  </si>
  <si>
    <t xml:space="preserve">                                                                  </t>
  </si>
  <si>
    <t>общим собранием</t>
  </si>
  <si>
    <t>членов  ТСЖ «Усадьба»</t>
  </si>
  <si>
    <t>УТВЕРЖДЕНА:</t>
  </si>
  <si>
    <t>Стоимость работ и услуг в месяц, руб.</t>
  </si>
  <si>
    <t>Стоимость работ и услуг в год, руб.</t>
  </si>
  <si>
    <t>Цена работ и услуг в месяц на 1 кв.м. площади помещений, руб.</t>
  </si>
  <si>
    <t xml:space="preserve">Количество лифтов: 14шт. </t>
  </si>
  <si>
    <t>Количество квартир: 504 кв.</t>
  </si>
  <si>
    <t>Количество нежилых помещений: 32 пом.</t>
  </si>
  <si>
    <t xml:space="preserve">                              Смета доходов и расходов</t>
  </si>
  <si>
    <t xml:space="preserve">                      Товарищества собственников жилья «Усадьба»</t>
  </si>
  <si>
    <t>Главный бухгалтер ТСЖ "Усадьба"__________________________ Н.Н.Будихина</t>
  </si>
  <si>
    <t>Председатель правления ТСЖ "Усадьба"________________________ В.Ф.Лобанов</t>
  </si>
  <si>
    <t>7.</t>
  </si>
  <si>
    <t>Итого плановый доход:</t>
  </si>
  <si>
    <t>Отопление</t>
  </si>
  <si>
    <t>Холодное водоснабжение</t>
  </si>
  <si>
    <t>Водоотведение</t>
  </si>
  <si>
    <t>Горячее водоснабжение</t>
  </si>
  <si>
    <t>8.</t>
  </si>
  <si>
    <t>9.</t>
  </si>
  <si>
    <t>10.</t>
  </si>
  <si>
    <t>11.</t>
  </si>
  <si>
    <t>По фактическим показаниям приборов учёта</t>
  </si>
  <si>
    <t>12.</t>
  </si>
  <si>
    <t>13.</t>
  </si>
  <si>
    <t>14.</t>
  </si>
  <si>
    <t>15.</t>
  </si>
  <si>
    <t>Вывоз мусора</t>
  </si>
  <si>
    <t>Согласно фактическим затратам на м2</t>
  </si>
  <si>
    <t>Обслуживание домофона</t>
  </si>
  <si>
    <t xml:space="preserve">По фактическим показаниям </t>
  </si>
  <si>
    <t>Электроэнергия</t>
  </si>
  <si>
    <t>Содержание и обслуживание общего имущества:</t>
  </si>
  <si>
    <t>Оплата услуг банка, РКО.</t>
  </si>
  <si>
    <t>Восстановление и замена после актов вандализма общего имущества многоквартирных домов, ручек, стекол, замков, информационных вывесок и т.п.</t>
  </si>
  <si>
    <t>Расходные материалы, перчатки, рукавицы, реагенты, спецодежда, лампочки, провод, патроны, автоматы, плафоны и т.п.</t>
  </si>
  <si>
    <t>Расходы на садовую технику, рабочий инструмент, инвентарь, моющие средства, чистящие средства, лопаты, вёдра, метлы, мешки и т.п.</t>
  </si>
  <si>
    <t>Содержание и ремонт оргтехники, заправка картриджей, приобретение оргтехники, компьютеров, конторской мебели и т.п.</t>
  </si>
  <si>
    <t xml:space="preserve">Обучение персонала (повышение квалификации, приобретение нормативно–правовых документов и специальной литературы), семинары по ТСЖ , аттестация персонала по техническому допуску. </t>
  </si>
  <si>
    <t>Страхование лифта   и техническое обследование лифтов, страхование домов.</t>
  </si>
  <si>
    <t>Дезинфекция и дератизация многоквартиных домов.</t>
  </si>
  <si>
    <t>Проведение осмотров в период подготовки к сезонной эксплуатации и текущий ремонт конструктивных элементов жилых зданий. Укрепление воронок и колен ливневой канализации.</t>
  </si>
  <si>
    <t>Восстановление отмостки, покраска фасадов,  укрепелние элементов облицовки стен и других выступающих конструкций, угрожающих безопасности людей. Ремонт и установка доводчиков на дверях. Ремонт и восстановление разрушенных участков, заделка выбоин бетонных и железобетонных конструкций.</t>
  </si>
  <si>
    <t>Прочитска и промывка выпусков канализации, заделка свищей и трещин на внутренних водопроводах и стояках.  Проведение технических осмотров , профилактический ремонт, замена опорных механизмов на системах отопления, ГВС и ХВС, наладка автоматики, замена клапанов, подшипников, расходные материалы, вентили, краны, прокладки, трубы и т.п.</t>
  </si>
  <si>
    <t>Изделия и принадлежности используемые для письма и оформления документации, предметы офисной техники, отправка почтовой корреспонденции и т.п.</t>
  </si>
  <si>
    <t xml:space="preserve">Доходы от рекламы. </t>
  </si>
  <si>
    <t xml:space="preserve">Доходы от провайдеров за размещение оборудования. </t>
  </si>
  <si>
    <t xml:space="preserve">Доходы от оператора телефонной связи ООО "ПАО Мегафон". </t>
  </si>
  <si>
    <t>Отчисления в страховые фонды, взносы по обязательному социальному страхованию от НС и ПЗ, взносы в ПФР.</t>
  </si>
  <si>
    <t>16.</t>
  </si>
  <si>
    <t>17.</t>
  </si>
  <si>
    <t>Фонд оплаты труда персонала</t>
  </si>
  <si>
    <t>Районный коэффициент</t>
  </si>
  <si>
    <t>Оплата за исполнение обязанностей на время отпусков, премиальный фонд, стимулирущий фонд.</t>
  </si>
  <si>
    <t>Платежи за дополнительное обслуживание собственников нежилых помещений (аренда).</t>
  </si>
  <si>
    <t>Исходя из норматива и тарифа на ОДН</t>
  </si>
  <si>
    <t>Согласно минимального городского тарифа</t>
  </si>
  <si>
    <t>Юридические и консультационные улуги, служебные разъезды, прочие издержки.</t>
  </si>
  <si>
    <t>Изготовление и монтаж (демонтаж)  металлических дверей на первых этажах, согласно Правил противопожарного режима в РФ утверждённых постановлением Правительства РФ и СНиПов строительных норм и правил РФ "Пожарной безопасности зданий и сооружений".</t>
  </si>
  <si>
    <t>18.</t>
  </si>
  <si>
    <t>19.</t>
  </si>
  <si>
    <t xml:space="preserve">                     на 2018 год.</t>
  </si>
  <si>
    <t>Обязательные платежи за капитальный ремонт на специальный счёт регионального опреатора.</t>
  </si>
  <si>
    <t xml:space="preserve">Диагностика и текущий, аварийный  ремонт кровли, герметезация стыков кровли, ремонт стяжки, парапетов, карнизов, фартуков примыканий, реставрация водосточных систем. Локализация протечек , устранение неисправностей в системах организованного водоотлива с кровли. Прочистка вентиляционных каналов. Реставрация и текущий ремонт  воздуховодов, вентиляционных блоков и т.п. </t>
  </si>
  <si>
    <t>Общая площадь собственников жилых и нежилых помещений: 33084,11 кв.м.</t>
  </si>
  <si>
    <t xml:space="preserve">Минимальный налог от поступления денежных средств на расчётный счёт за год. </t>
  </si>
  <si>
    <t>Ремонт, регулировка, испытание, расконсервирование систем центрального отопления. Устранение течи в трубопроводах с заменой участков труб. Проведение технических осмотров и устранение незначительных неисправностей  инженерного оборудования.</t>
  </si>
  <si>
    <t xml:space="preserve">Механизированная убока  и вывоз  снега с территории на снегоотвал. Сброс снега с крыш, козырьков, парапетов. </t>
  </si>
  <si>
    <t>Средства съэкономленные в 2017г. разрешается использовать в 2018г.</t>
  </si>
  <si>
    <t>Обязательные платежи за ОДН, согласно постановления №1498 от 26.12.2016г. Правительства РФ</t>
  </si>
  <si>
    <t>20.</t>
  </si>
  <si>
    <t>Лифт</t>
  </si>
  <si>
    <t>Установка видеонаблюдения в подъездах, на территории и в помещении ТСЖ с хранением информации на спец. оборудовании.</t>
  </si>
  <si>
    <t>Обязательные платежи за капитальный ремонт на специальный счёт регионального оператора.</t>
  </si>
  <si>
    <t>Расходы на ОДН, согласно постановления №1498 от 26.12.2016г. Правительства РФ.</t>
  </si>
  <si>
    <t>Транспортные расходы  на вывоз КГМ, погрузо-разгрузочные работы, доставку материалов.</t>
  </si>
  <si>
    <t>«21» июня 2018г.</t>
  </si>
  <si>
    <t>100% ремонт мягкой кровли крыши  д. №4/1 за счет взносов капитального ремонта на специальный счёт регионального оператора.</t>
  </si>
  <si>
    <t>За счет специальных взносов, согласно решения общего собрания членов ТСЖ.</t>
  </si>
  <si>
    <t>За счёт взносов на капитальный ремонт,согласно решения общего собрания собственников помещений д.№4/1.</t>
  </si>
  <si>
    <t>Д. №2/3 в подъездах  демонтирование вспученной керамогранитной плиты в результате залитой некачественной стяжки пола застройщиком, заливка новой стяжки, укладка сохранившейся старой и недостающей новой керамогранитной плиты. Д. №2/3  демонтирование  керамогранитной плиты и укладка тротуарной плиткой крыльца офисной части. Облицовка стен входных групп  подъездов д.№2, д.№2/1, д.№2/3 керамогранитной плитой. Частичный демонтаж старых и установка новых почтовых ящиков.</t>
  </si>
  <si>
    <t>Облицовка, покраска, очистка  малых архитектурных форм, скамеек,  изготовление и установка забора.  Комплекс мероприятий направленных на улучшение эстетических условий на придомовой территории, озеленение территории, высадка цветов. Изготовление, возведение и ремонт детских площадок, мест для отдыха.</t>
  </si>
  <si>
    <t>Техническое обслуживание узлов учёта тепловой энергии, теплоносителя, горячего и холодного водоснабжения многоквартирных домов.</t>
  </si>
  <si>
    <t>Обслуживание, регулировка, ремонт и замена механизмов ворот и калиток.</t>
  </si>
  <si>
    <t>Покупка и обновление програмного обеспечения, оплата домена сайта тсж.</t>
  </si>
  <si>
    <t>Обязательные платежи на содержание и  обслуживание общего имущества за июнь-декабрь 2018г.</t>
  </si>
  <si>
    <t>Обязательные платежи на содержание и обслуживание общего имущества за январь-май 2018г.</t>
  </si>
  <si>
    <t>10;1</t>
  </si>
  <si>
    <t>10;2</t>
  </si>
  <si>
    <t>10;3</t>
  </si>
  <si>
    <t>10;4</t>
  </si>
  <si>
    <t>10;5</t>
  </si>
  <si>
    <t>10;6</t>
  </si>
  <si>
    <t>10;11</t>
  </si>
  <si>
    <t>10;12</t>
  </si>
  <si>
    <t>10;13</t>
  </si>
  <si>
    <t>10;14</t>
  </si>
  <si>
    <t>10;15</t>
  </si>
  <si>
    <t>10;16</t>
  </si>
  <si>
    <t>10;17</t>
  </si>
  <si>
    <t>10;18</t>
  </si>
  <si>
    <t>10;19</t>
  </si>
  <si>
    <t>10;20</t>
  </si>
  <si>
    <t>10;21</t>
  </si>
  <si>
    <t>10;22</t>
  </si>
  <si>
    <t>10;23</t>
  </si>
  <si>
    <t>10;24</t>
  </si>
  <si>
    <t>10;25</t>
  </si>
  <si>
    <t>10;26</t>
  </si>
  <si>
    <t>10;27</t>
  </si>
  <si>
    <t>10;28</t>
  </si>
  <si>
    <t>10;29</t>
  </si>
  <si>
    <t>10;30</t>
  </si>
  <si>
    <t>10;31</t>
  </si>
  <si>
    <t>10;32</t>
  </si>
  <si>
    <t>10;33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</si>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</sst>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2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2" fontId="0" fillId="0" borderId="5" xfId="0" applyNumberFormat="1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1" xfId="0" applyBorder="1" applyAlignment="1"/>
    <xf numFmtId="0" fontId="2" fillId="0" borderId="9" xfId="0" applyFont="1" applyBorder="1" applyAlignment="1">
      <alignment horizontal="left"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2" fillId="0" borderId="3" xfId="1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3" xfId="1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 indent="1"/>
    </xf>
    <xf numFmtId="164" fontId="2" fillId="0" borderId="3" xfId="1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9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>
      <selection activeCell="I78" sqref="I78"/>
    </sheetView>
  </sheetViews>
  <sheetFormatPr defaultRowHeight="15"/>
  <cols>
    <col min="1" max="1" width="0.28515625" customWidth="1"/>
    <col min="2" max="2" width="3.85546875" customWidth="1"/>
    <col min="3" max="3" width="63.5703125" customWidth="1"/>
    <col min="4" max="4" width="11.28515625" customWidth="1"/>
    <col min="5" max="5" width="11.140625" customWidth="1"/>
    <col min="6" max="6" width="8.140625" style="24" customWidth="1"/>
    <col min="7" max="7" width="9.140625" customWidth="1"/>
  </cols>
  <sheetData>
    <row r="1" spans="2:7">
      <c r="D1" s="1" t="s">
        <v>19</v>
      </c>
      <c r="E1" s="1"/>
      <c r="G1" s="1"/>
    </row>
    <row r="2" spans="2:7" ht="19.5" customHeight="1">
      <c r="C2" s="1" t="s">
        <v>16</v>
      </c>
      <c r="D2" s="1" t="s">
        <v>17</v>
      </c>
      <c r="E2" s="1"/>
    </row>
    <row r="3" spans="2:7" ht="16.5" customHeight="1">
      <c r="C3" s="1"/>
      <c r="D3" s="1" t="s">
        <v>18</v>
      </c>
      <c r="E3" s="1"/>
    </row>
    <row r="4" spans="2:7">
      <c r="D4" t="s">
        <v>15</v>
      </c>
      <c r="G4" s="1"/>
    </row>
    <row r="5" spans="2:7">
      <c r="D5" t="s">
        <v>94</v>
      </c>
      <c r="F5" s="25"/>
    </row>
    <row r="6" spans="2:7">
      <c r="C6" s="16" t="s">
        <v>26</v>
      </c>
    </row>
    <row r="7" spans="2:7">
      <c r="C7" s="16" t="s">
        <v>27</v>
      </c>
    </row>
    <row r="8" spans="2:7">
      <c r="C8" s="16" t="s">
        <v>79</v>
      </c>
    </row>
    <row r="9" spans="2:7" ht="19.5" customHeight="1">
      <c r="B9" s="11" t="s">
        <v>24</v>
      </c>
    </row>
    <row r="10" spans="2:7" ht="19.5" customHeight="1">
      <c r="B10" s="11" t="s">
        <v>25</v>
      </c>
    </row>
    <row r="11" spans="2:7" ht="19.5" customHeight="1">
      <c r="B11" s="11" t="s">
        <v>23</v>
      </c>
    </row>
    <row r="12" spans="2:7" ht="19.5" customHeight="1" thickBot="1">
      <c r="B12" s="11" t="s">
        <v>82</v>
      </c>
    </row>
    <row r="13" spans="2:7" ht="168.75" customHeight="1" thickBot="1">
      <c r="B13" s="31" t="s">
        <v>10</v>
      </c>
      <c r="C13" s="8" t="s">
        <v>0</v>
      </c>
      <c r="D13" s="5" t="s">
        <v>20</v>
      </c>
      <c r="E13" s="20" t="s">
        <v>21</v>
      </c>
      <c r="F13" s="22" t="s">
        <v>22</v>
      </c>
    </row>
    <row r="14" spans="2:7" ht="15.75" thickBot="1">
      <c r="B14" s="2">
        <v>1</v>
      </c>
      <c r="C14" s="3">
        <v>2</v>
      </c>
      <c r="D14" s="3">
        <v>3</v>
      </c>
      <c r="E14" s="3">
        <v>4</v>
      </c>
      <c r="F14" s="23">
        <v>5</v>
      </c>
    </row>
    <row r="15" spans="2:7" ht="22.5" customHeight="1" thickBot="1">
      <c r="B15" s="55" t="s">
        <v>1</v>
      </c>
      <c r="C15" s="56"/>
      <c r="D15" s="56"/>
      <c r="E15" s="56"/>
      <c r="F15" s="57"/>
    </row>
    <row r="16" spans="2:7" ht="31.5" customHeight="1" thickBot="1">
      <c r="B16" s="44" t="s">
        <v>5</v>
      </c>
      <c r="C16" s="29" t="s">
        <v>86</v>
      </c>
      <c r="D16" s="38">
        <f>E16/12</f>
        <v>27932.666666666668</v>
      </c>
      <c r="E16" s="6">
        <v>335192</v>
      </c>
      <c r="F16" s="21">
        <f>D16/33084</f>
        <v>0.84429532906137916</v>
      </c>
    </row>
    <row r="17" spans="1:6" ht="31.5" customHeight="1" thickBot="1">
      <c r="B17" s="77" t="s">
        <v>6</v>
      </c>
      <c r="C17" s="5" t="s">
        <v>103</v>
      </c>
      <c r="D17" s="38">
        <f>F17*33084.11</f>
        <v>638523.32300000009</v>
      </c>
      <c r="E17" s="37">
        <f>D17*7</f>
        <v>4469663.2610000009</v>
      </c>
      <c r="F17" s="21">
        <v>19.3</v>
      </c>
    </row>
    <row r="18" spans="1:6" ht="31.5" customHeight="1" thickBot="1">
      <c r="B18" s="78"/>
      <c r="C18" s="5" t="s">
        <v>104</v>
      </c>
      <c r="D18" s="47">
        <f>F18*33084.11</f>
        <v>616026.12820000004</v>
      </c>
      <c r="E18" s="37">
        <f>D18*5</f>
        <v>3080130.6410000003</v>
      </c>
      <c r="F18" s="21">
        <v>18.62</v>
      </c>
    </row>
    <row r="19" spans="1:6" ht="22.5" customHeight="1" thickBot="1">
      <c r="A19" t="s">
        <v>8</v>
      </c>
      <c r="B19" s="45" t="s">
        <v>7</v>
      </c>
      <c r="C19" s="4" t="s">
        <v>63</v>
      </c>
      <c r="D19" s="36">
        <f t="shared" ref="D19:D22" si="0">E19/12</f>
        <v>27400</v>
      </c>
      <c r="E19" s="6">
        <v>328800</v>
      </c>
      <c r="F19" s="21">
        <f t="shared" ref="F19:F22" si="1">D19/33084</f>
        <v>0.82819489783581191</v>
      </c>
    </row>
    <row r="20" spans="1:6" ht="29.25" customHeight="1" thickBot="1">
      <c r="B20" s="45" t="s">
        <v>8</v>
      </c>
      <c r="C20" s="4" t="s">
        <v>72</v>
      </c>
      <c r="D20" s="36">
        <f t="shared" si="0"/>
        <v>23450</v>
      </c>
      <c r="E20" s="6">
        <v>281400</v>
      </c>
      <c r="F20" s="21">
        <f t="shared" si="1"/>
        <v>0.70880183774634264</v>
      </c>
    </row>
    <row r="21" spans="1:6" ht="27" customHeight="1" thickBot="1">
      <c r="B21" s="45" t="s">
        <v>14</v>
      </c>
      <c r="C21" s="4" t="s">
        <v>64</v>
      </c>
      <c r="D21" s="36">
        <f t="shared" si="0"/>
        <v>31300</v>
      </c>
      <c r="E21" s="6">
        <v>375600</v>
      </c>
      <c r="F21" s="21">
        <f t="shared" si="1"/>
        <v>0.9460766533671866</v>
      </c>
    </row>
    <row r="22" spans="1:6" ht="27.75" customHeight="1" thickBot="1">
      <c r="B22" s="44" t="s">
        <v>9</v>
      </c>
      <c r="C22" s="5" t="s">
        <v>65</v>
      </c>
      <c r="D22" s="36">
        <f t="shared" si="0"/>
        <v>17000</v>
      </c>
      <c r="E22" s="6">
        <v>204000</v>
      </c>
      <c r="F22" s="21">
        <f t="shared" si="1"/>
        <v>0.51384354975214608</v>
      </c>
    </row>
    <row r="23" spans="1:6" ht="31.5" customHeight="1" thickBot="1">
      <c r="B23" s="45" t="s">
        <v>30</v>
      </c>
      <c r="C23" s="4" t="s">
        <v>87</v>
      </c>
      <c r="D23" s="69" t="s">
        <v>73</v>
      </c>
      <c r="E23" s="70"/>
      <c r="F23" s="71"/>
    </row>
    <row r="24" spans="1:6" ht="27.75" customHeight="1" thickBot="1">
      <c r="B24" s="44" t="s">
        <v>36</v>
      </c>
      <c r="C24" s="5" t="s">
        <v>80</v>
      </c>
      <c r="D24" s="69" t="s">
        <v>74</v>
      </c>
      <c r="E24" s="70"/>
      <c r="F24" s="71"/>
    </row>
    <row r="25" spans="1:6" ht="22.5" customHeight="1" thickBot="1">
      <c r="B25" s="73" t="s">
        <v>37</v>
      </c>
      <c r="C25" s="67" t="s">
        <v>31</v>
      </c>
      <c r="D25" s="63">
        <f>E25/12</f>
        <v>756232.15850000002</v>
      </c>
      <c r="E25" s="65">
        <f>SUM(E16:E22)</f>
        <v>9074785.9020000007</v>
      </c>
      <c r="F25" s="21">
        <f>F16+F19+F20+F21+F22+(F17*7+F18*5)/12</f>
        <v>22.857878934429532</v>
      </c>
    </row>
    <row r="26" spans="1:6" ht="0.75" customHeight="1" thickBot="1">
      <c r="B26" s="74"/>
      <c r="C26" s="68"/>
      <c r="D26" s="72"/>
      <c r="E26" s="66"/>
      <c r="F26" s="21">
        <f>D26/34000</f>
        <v>0</v>
      </c>
    </row>
    <row r="27" spans="1:6" ht="15.75" hidden="1" customHeight="1" thickBot="1">
      <c r="B27" s="18"/>
      <c r="D27" s="3"/>
      <c r="E27" s="3"/>
      <c r="F27" s="28"/>
    </row>
    <row r="28" spans="1:6" ht="15.75" hidden="1" customHeight="1" thickBot="1">
      <c r="B28" s="18"/>
      <c r="C28" s="17"/>
      <c r="D28" s="18"/>
      <c r="E28" s="18"/>
      <c r="F28" s="21">
        <f>D28/34000</f>
        <v>0</v>
      </c>
    </row>
    <row r="29" spans="1:6" ht="24" customHeight="1" thickBot="1">
      <c r="B29" s="55" t="s">
        <v>2</v>
      </c>
      <c r="C29" s="56"/>
      <c r="D29" s="56"/>
      <c r="E29" s="56"/>
      <c r="F29" s="57"/>
    </row>
    <row r="30" spans="1:6" ht="27.75" customHeight="1" thickBot="1">
      <c r="B30" s="46" t="s">
        <v>38</v>
      </c>
      <c r="C30" s="60" t="s">
        <v>50</v>
      </c>
      <c r="D30" s="61"/>
      <c r="E30" s="61"/>
      <c r="F30" s="62"/>
    </row>
    <row r="31" spans="1:6" ht="23.25" customHeight="1" thickBot="1">
      <c r="B31" s="19" t="s">
        <v>105</v>
      </c>
      <c r="C31" s="4" t="s">
        <v>3</v>
      </c>
      <c r="D31" s="37">
        <f>E31/12</f>
        <v>3833.3333333333335</v>
      </c>
      <c r="E31" s="6">
        <v>46000</v>
      </c>
      <c r="F31" s="21">
        <f>D31/33084</f>
        <v>0.11586668278724863</v>
      </c>
    </row>
    <row r="32" spans="1:6" ht="45.75" customHeight="1" thickBot="1">
      <c r="B32" s="43" t="s">
        <v>106</v>
      </c>
      <c r="C32" s="4" t="s">
        <v>62</v>
      </c>
      <c r="D32" s="37">
        <f t="shared" ref="D32:D36" si="2">E32/12</f>
        <v>2166.6666666666665</v>
      </c>
      <c r="E32" s="6">
        <v>26000</v>
      </c>
      <c r="F32" s="21">
        <f t="shared" ref="F32:F36" si="3">D32/33084</f>
        <v>6.5489864184097038E-2</v>
      </c>
    </row>
    <row r="33" spans="2:6" ht="54.75" customHeight="1" thickBot="1">
      <c r="B33" s="43" t="s">
        <v>107</v>
      </c>
      <c r="C33" s="4" t="s">
        <v>56</v>
      </c>
      <c r="D33" s="37">
        <f t="shared" si="2"/>
        <v>1250</v>
      </c>
      <c r="E33" s="6">
        <v>15000</v>
      </c>
      <c r="F33" s="21">
        <f t="shared" si="3"/>
        <v>3.7782613952363681E-2</v>
      </c>
    </row>
    <row r="34" spans="2:6" ht="39.75" customHeight="1" thickBot="1">
      <c r="B34" s="43" t="s">
        <v>108</v>
      </c>
      <c r="C34" s="4" t="s">
        <v>55</v>
      </c>
      <c r="D34" s="37">
        <f t="shared" si="2"/>
        <v>5000</v>
      </c>
      <c r="E34" s="6">
        <v>60000</v>
      </c>
      <c r="F34" s="21">
        <f t="shared" si="3"/>
        <v>0.15113045580945472</v>
      </c>
    </row>
    <row r="35" spans="2:6" ht="29.25" customHeight="1" thickBot="1">
      <c r="B35" s="43" t="s">
        <v>109</v>
      </c>
      <c r="C35" s="4" t="s">
        <v>75</v>
      </c>
      <c r="D35" s="37">
        <f t="shared" si="2"/>
        <v>5833.333333333333</v>
      </c>
      <c r="E35" s="6">
        <v>70000</v>
      </c>
      <c r="F35" s="21">
        <f t="shared" si="3"/>
        <v>0.17631886511103051</v>
      </c>
    </row>
    <row r="36" spans="2:6" ht="27" customHeight="1" thickBot="1">
      <c r="B36" s="19" t="s">
        <v>110</v>
      </c>
      <c r="C36" s="4" t="s">
        <v>51</v>
      </c>
      <c r="D36" s="37">
        <f t="shared" si="2"/>
        <v>3500</v>
      </c>
      <c r="E36" s="6">
        <v>42000</v>
      </c>
      <c r="F36" s="21">
        <f t="shared" si="3"/>
        <v>0.1057913190666183</v>
      </c>
    </row>
    <row r="37" spans="2:6" ht="24.75" customHeight="1" thickBot="1">
      <c r="B37" s="43" t="s">
        <v>111</v>
      </c>
      <c r="C37" s="4" t="s">
        <v>69</v>
      </c>
      <c r="D37" s="37">
        <f t="shared" ref="D37:D38" si="4">E37/12</f>
        <v>265978.83333333331</v>
      </c>
      <c r="E37" s="6">
        <v>3191746</v>
      </c>
      <c r="F37" s="21">
        <f>D37/33084</f>
        <v>8.0395004634667302</v>
      </c>
    </row>
    <row r="38" spans="2:6" ht="25.5" customHeight="1" thickBot="1">
      <c r="B38" s="43" t="s">
        <v>112</v>
      </c>
      <c r="C38" s="4" t="s">
        <v>70</v>
      </c>
      <c r="D38" s="37">
        <f t="shared" si="4"/>
        <v>66494.666666666672</v>
      </c>
      <c r="E38" s="6">
        <v>797936</v>
      </c>
      <c r="F38" s="21">
        <f t="shared" ref="F38:F49" si="5">D38/33084</f>
        <v>2.0098738564462177</v>
      </c>
    </row>
    <row r="39" spans="2:6" ht="33" customHeight="1" thickBot="1">
      <c r="B39" s="43" t="s">
        <v>113</v>
      </c>
      <c r="C39" s="4" t="s">
        <v>102</v>
      </c>
      <c r="D39" s="37">
        <f>E39/12</f>
        <v>4166.666666666667</v>
      </c>
      <c r="E39" s="6">
        <v>50000</v>
      </c>
      <c r="F39" s="21">
        <f t="shared" si="5"/>
        <v>0.12594204650787894</v>
      </c>
    </row>
    <row r="40" spans="2:6" ht="45" customHeight="1" thickBot="1">
      <c r="B40" s="43" t="s">
        <v>114</v>
      </c>
      <c r="C40" s="4" t="s">
        <v>52</v>
      </c>
      <c r="D40" s="37">
        <f t="shared" ref="D40:D49" si="6">E40/12</f>
        <v>1666.6666666666667</v>
      </c>
      <c r="E40" s="6">
        <v>20000</v>
      </c>
      <c r="F40" s="21">
        <f t="shared" si="5"/>
        <v>5.0376818603151574E-2</v>
      </c>
    </row>
    <row r="41" spans="2:6" ht="79.5" customHeight="1" thickBot="1">
      <c r="B41" s="43" t="s">
        <v>115</v>
      </c>
      <c r="C41" s="5" t="s">
        <v>99</v>
      </c>
      <c r="D41" s="37">
        <f t="shared" si="6"/>
        <v>18341.166666666668</v>
      </c>
      <c r="E41" s="6">
        <v>220094</v>
      </c>
      <c r="F41" s="21">
        <f t="shared" si="5"/>
        <v>0.55438177568210212</v>
      </c>
    </row>
    <row r="42" spans="2:6" ht="42.75" customHeight="1" thickBot="1">
      <c r="B42" s="43" t="s">
        <v>116</v>
      </c>
      <c r="C42" s="4" t="s">
        <v>54</v>
      </c>
      <c r="D42" s="37">
        <f t="shared" si="6"/>
        <v>4500</v>
      </c>
      <c r="E42" s="6">
        <v>54000</v>
      </c>
      <c r="F42" s="21">
        <f t="shared" si="5"/>
        <v>0.13601741022850924</v>
      </c>
    </row>
    <row r="43" spans="2:6" ht="42" customHeight="1" thickBot="1">
      <c r="B43" s="43" t="s">
        <v>117</v>
      </c>
      <c r="C43" s="4" t="s">
        <v>53</v>
      </c>
      <c r="D43" s="37">
        <f t="shared" si="6"/>
        <v>7500</v>
      </c>
      <c r="E43" s="6">
        <v>90000</v>
      </c>
      <c r="F43" s="21">
        <f t="shared" si="5"/>
        <v>0.22669568371418208</v>
      </c>
    </row>
    <row r="44" spans="2:6" ht="31.5" customHeight="1" thickBot="1">
      <c r="B44" s="43" t="s">
        <v>118</v>
      </c>
      <c r="C44" s="4" t="s">
        <v>85</v>
      </c>
      <c r="D44" s="37">
        <f t="shared" si="6"/>
        <v>62500</v>
      </c>
      <c r="E44" s="6">
        <v>750000</v>
      </c>
      <c r="F44" s="21">
        <f t="shared" si="5"/>
        <v>1.8891306976181841</v>
      </c>
    </row>
    <row r="45" spans="2:6" ht="42.75" customHeight="1" thickBot="1">
      <c r="B45" s="43" t="s">
        <v>119</v>
      </c>
      <c r="C45" s="4" t="s">
        <v>100</v>
      </c>
      <c r="D45" s="37">
        <f t="shared" si="6"/>
        <v>6000</v>
      </c>
      <c r="E45" s="6">
        <v>72000</v>
      </c>
      <c r="F45" s="21">
        <f t="shared" si="5"/>
        <v>0.18135654697134568</v>
      </c>
    </row>
    <row r="46" spans="2:6" ht="29.25" customHeight="1" thickBot="1">
      <c r="B46" s="19" t="s">
        <v>120</v>
      </c>
      <c r="C46" s="4" t="s">
        <v>101</v>
      </c>
      <c r="D46" s="37">
        <f t="shared" si="6"/>
        <v>3750</v>
      </c>
      <c r="E46" s="6">
        <v>45000</v>
      </c>
      <c r="F46" s="21">
        <f t="shared" si="5"/>
        <v>0.11334784185709104</v>
      </c>
    </row>
    <row r="47" spans="2:6" ht="28.5" customHeight="1" thickBot="1">
      <c r="B47" s="19" t="s">
        <v>121</v>
      </c>
      <c r="C47" s="4" t="s">
        <v>93</v>
      </c>
      <c r="D47" s="37">
        <f t="shared" si="6"/>
        <v>1833.3333333333333</v>
      </c>
      <c r="E47" s="6">
        <v>22000</v>
      </c>
      <c r="F47" s="21">
        <f t="shared" si="5"/>
        <v>5.5414500463466729E-2</v>
      </c>
    </row>
    <row r="48" spans="2:6" ht="30" customHeight="1" thickBot="1">
      <c r="B48" s="19" t="s">
        <v>122</v>
      </c>
      <c r="C48" s="4" t="s">
        <v>57</v>
      </c>
      <c r="D48" s="37">
        <f t="shared" si="6"/>
        <v>7500</v>
      </c>
      <c r="E48" s="6">
        <v>90000</v>
      </c>
      <c r="F48" s="21">
        <f t="shared" si="5"/>
        <v>0.22669568371418208</v>
      </c>
    </row>
    <row r="49" spans="2:6" ht="28.5" customHeight="1" thickBot="1">
      <c r="B49" s="19" t="s">
        <v>123</v>
      </c>
      <c r="C49" s="4" t="s">
        <v>58</v>
      </c>
      <c r="D49" s="37">
        <f t="shared" si="6"/>
        <v>1500</v>
      </c>
      <c r="E49" s="6">
        <v>18000</v>
      </c>
      <c r="F49" s="21">
        <f t="shared" si="5"/>
        <v>4.5339136742836419E-2</v>
      </c>
    </row>
    <row r="50" spans="2:6" ht="93.75" customHeight="1" thickBot="1">
      <c r="B50" s="43" t="s">
        <v>124</v>
      </c>
      <c r="C50" s="4" t="s">
        <v>61</v>
      </c>
      <c r="D50" s="37">
        <f>E50/12</f>
        <v>6333.333333333333</v>
      </c>
      <c r="E50" s="6">
        <v>76000</v>
      </c>
      <c r="F50" s="21">
        <f t="shared" ref="F50:F56" si="7">D50/33084</f>
        <v>0.19143191069197596</v>
      </c>
    </row>
    <row r="51" spans="2:6" ht="120" customHeight="1" thickBot="1">
      <c r="B51" s="43" t="s">
        <v>125</v>
      </c>
      <c r="C51" s="4" t="s">
        <v>98</v>
      </c>
      <c r="D51" s="37">
        <f t="shared" ref="D51:D56" si="8">E51/12</f>
        <v>61250</v>
      </c>
      <c r="E51" s="6">
        <v>735000</v>
      </c>
      <c r="F51" s="21">
        <f t="shared" si="7"/>
        <v>1.8513480836658203</v>
      </c>
    </row>
    <row r="52" spans="2:6" ht="92.25" customHeight="1" thickBot="1">
      <c r="B52" s="43" t="s">
        <v>126</v>
      </c>
      <c r="C52" s="4" t="s">
        <v>81</v>
      </c>
      <c r="D52" s="37">
        <f t="shared" si="8"/>
        <v>17000</v>
      </c>
      <c r="E52" s="6">
        <v>204000</v>
      </c>
      <c r="F52" s="21">
        <f t="shared" si="7"/>
        <v>0.51384354975214608</v>
      </c>
    </row>
    <row r="53" spans="2:6" ht="68.25" customHeight="1" thickBot="1">
      <c r="B53" s="43" t="s">
        <v>127</v>
      </c>
      <c r="C53" s="4" t="s">
        <v>76</v>
      </c>
      <c r="D53" s="37">
        <f t="shared" si="8"/>
        <v>32166.666666666668</v>
      </c>
      <c r="E53" s="6">
        <v>386000</v>
      </c>
      <c r="F53" s="21">
        <f t="shared" si="7"/>
        <v>0.97227259904082541</v>
      </c>
    </row>
    <row r="54" spans="2:6" ht="70.5" customHeight="1" thickBot="1">
      <c r="B54" s="43" t="s">
        <v>128</v>
      </c>
      <c r="C54" s="5" t="s">
        <v>84</v>
      </c>
      <c r="D54" s="37">
        <f t="shared" si="8"/>
        <v>7916.666666666667</v>
      </c>
      <c r="E54" s="6">
        <v>95000</v>
      </c>
      <c r="F54" s="21">
        <f t="shared" si="7"/>
        <v>0.23928988836496998</v>
      </c>
    </row>
    <row r="55" spans="2:6" ht="57" customHeight="1" thickBot="1">
      <c r="B55" s="43" t="s">
        <v>129</v>
      </c>
      <c r="C55" s="4" t="s">
        <v>59</v>
      </c>
      <c r="D55" s="37">
        <f t="shared" si="8"/>
        <v>8000</v>
      </c>
      <c r="E55" s="6">
        <v>96000</v>
      </c>
      <c r="F55" s="21">
        <f t="shared" si="7"/>
        <v>0.24180872929512756</v>
      </c>
    </row>
    <row r="56" spans="2:6" ht="78" customHeight="1" thickBot="1">
      <c r="B56" s="43" t="s">
        <v>130</v>
      </c>
      <c r="C56" s="4" t="s">
        <v>60</v>
      </c>
      <c r="D56" s="37">
        <f t="shared" si="8"/>
        <v>9583.3333333333339</v>
      </c>
      <c r="E56" s="6">
        <v>115000</v>
      </c>
      <c r="F56" s="21">
        <f t="shared" si="7"/>
        <v>0.28966670696812158</v>
      </c>
    </row>
    <row r="57" spans="2:6" ht="27.75" customHeight="1" thickBot="1">
      <c r="B57" s="42" t="s">
        <v>131</v>
      </c>
      <c r="C57" s="4" t="s">
        <v>83</v>
      </c>
      <c r="D57" s="37">
        <f>E57/12</f>
        <v>16250</v>
      </c>
      <c r="E57" s="6">
        <v>195000</v>
      </c>
      <c r="F57" s="21">
        <f>D57/33084</f>
        <v>0.49117398138072782</v>
      </c>
    </row>
    <row r="58" spans="2:6" ht="30" customHeight="1" thickBot="1">
      <c r="B58" s="42" t="s">
        <v>132</v>
      </c>
      <c r="C58" s="4" t="s">
        <v>66</v>
      </c>
      <c r="D58" s="37">
        <f t="shared" ref="D58:D59" si="9">E58/12</f>
        <v>76782</v>
      </c>
      <c r="E58" s="6">
        <v>921384</v>
      </c>
      <c r="F58" s="21">
        <f t="shared" ref="F58:F59" si="10">D58/33084</f>
        <v>2.3208197315923105</v>
      </c>
    </row>
    <row r="59" spans="2:6" ht="30" customHeight="1" thickBot="1">
      <c r="B59" s="42" t="s">
        <v>133</v>
      </c>
      <c r="C59" s="4" t="s">
        <v>71</v>
      </c>
      <c r="D59" s="37">
        <f t="shared" si="9"/>
        <v>47635.5</v>
      </c>
      <c r="E59" s="6">
        <v>571626</v>
      </c>
      <c r="F59" s="21">
        <f t="shared" si="10"/>
        <v>1.439834965542256</v>
      </c>
    </row>
    <row r="60" spans="2:6" ht="20.25" customHeight="1" thickBot="1">
      <c r="B60" s="41" t="s">
        <v>39</v>
      </c>
      <c r="C60" s="7" t="s">
        <v>11</v>
      </c>
      <c r="D60" s="48">
        <f>SUM(D31:D59)</f>
        <v>756232.16666666663</v>
      </c>
      <c r="E60" s="8">
        <f>SUM(E31:E59)</f>
        <v>9074786</v>
      </c>
      <c r="F60" s="32">
        <f>SUM(F31:F59)</f>
        <v>22.857942409220971</v>
      </c>
    </row>
    <row r="61" spans="2:6" ht="0.75" hidden="1" customHeight="1" thickBot="1">
      <c r="B61" s="73" t="s">
        <v>41</v>
      </c>
      <c r="C61" s="14"/>
      <c r="D61" s="15"/>
      <c r="E61" s="13"/>
      <c r="F61" s="21">
        <f>D61/33411.58</f>
        <v>0</v>
      </c>
    </row>
    <row r="62" spans="2:6" ht="23.25" customHeight="1" thickBot="1">
      <c r="B62" s="74"/>
      <c r="C62" s="67" t="s">
        <v>4</v>
      </c>
      <c r="D62" s="63">
        <f>D25-D60</f>
        <v>-8.1666666083037853E-3</v>
      </c>
      <c r="E62" s="63">
        <f>E25-E60</f>
        <v>-9.7999999299645424E-2</v>
      </c>
      <c r="F62" s="21"/>
    </row>
    <row r="63" spans="2:6" ht="15.75" hidden="1" customHeight="1" thickBot="1">
      <c r="B63" s="73" t="s">
        <v>42</v>
      </c>
      <c r="C63" s="75"/>
      <c r="D63" s="64"/>
      <c r="E63" s="64"/>
      <c r="F63" s="26">
        <f>D63/34000</f>
        <v>0</v>
      </c>
    </row>
    <row r="64" spans="2:6" ht="28.5" customHeight="1" thickBot="1">
      <c r="B64" s="74"/>
      <c r="C64" s="79" t="s">
        <v>13</v>
      </c>
      <c r="D64" s="76">
        <f>F17</f>
        <v>19.3</v>
      </c>
      <c r="E64" s="58"/>
      <c r="F64" s="21"/>
    </row>
    <row r="65" spans="2:6" ht="15" hidden="1" customHeight="1">
      <c r="B65" s="10"/>
      <c r="C65" s="80"/>
      <c r="D65" s="66"/>
      <c r="E65" s="59"/>
      <c r="F65" s="27">
        <f>D65/34000</f>
        <v>0</v>
      </c>
    </row>
    <row r="66" spans="2:6" ht="34.5" customHeight="1" thickBot="1">
      <c r="B66" s="39" t="s">
        <v>43</v>
      </c>
      <c r="C66" s="33" t="s">
        <v>12</v>
      </c>
      <c r="D66" s="52"/>
      <c r="E66" s="53"/>
      <c r="F66" s="54"/>
    </row>
    <row r="67" spans="2:6" ht="29.25" customHeight="1" thickBot="1">
      <c r="B67" s="40" t="s">
        <v>44</v>
      </c>
      <c r="C67" s="5" t="s">
        <v>92</v>
      </c>
      <c r="D67" s="52" t="s">
        <v>73</v>
      </c>
      <c r="E67" s="53"/>
      <c r="F67" s="54"/>
    </row>
    <row r="68" spans="2:6" ht="28.5" customHeight="1" thickBot="1">
      <c r="B68" s="39" t="s">
        <v>67</v>
      </c>
      <c r="C68" s="30" t="s">
        <v>32</v>
      </c>
      <c r="D68" s="52" t="s">
        <v>40</v>
      </c>
      <c r="E68" s="53"/>
      <c r="F68" s="54"/>
    </row>
    <row r="69" spans="2:6" ht="31.5" customHeight="1" thickBot="1">
      <c r="B69" s="39" t="s">
        <v>68</v>
      </c>
      <c r="C69" s="30" t="s">
        <v>35</v>
      </c>
      <c r="D69" s="52" t="s">
        <v>40</v>
      </c>
      <c r="E69" s="53"/>
      <c r="F69" s="54"/>
    </row>
    <row r="70" spans="2:6" ht="28.5" customHeight="1" thickBot="1">
      <c r="B70" s="39" t="s">
        <v>77</v>
      </c>
      <c r="C70" s="30" t="s">
        <v>33</v>
      </c>
      <c r="D70" s="52" t="s">
        <v>40</v>
      </c>
      <c r="E70" s="53"/>
      <c r="F70" s="54"/>
    </row>
    <row r="71" spans="2:6" ht="31.5" customHeight="1" thickBot="1">
      <c r="B71" s="39" t="s">
        <v>78</v>
      </c>
      <c r="C71" s="30" t="s">
        <v>34</v>
      </c>
      <c r="D71" s="52" t="s">
        <v>40</v>
      </c>
      <c r="E71" s="53"/>
      <c r="F71" s="54"/>
    </row>
    <row r="72" spans="2:6" ht="31.5" customHeight="1" thickBot="1">
      <c r="B72" s="39" t="s">
        <v>88</v>
      </c>
      <c r="C72" s="30" t="s">
        <v>49</v>
      </c>
      <c r="D72" s="52" t="s">
        <v>40</v>
      </c>
      <c r="E72" s="53"/>
      <c r="F72" s="54"/>
    </row>
    <row r="73" spans="2:6" ht="29.25" customHeight="1" thickBot="1">
      <c r="B73" s="39" t="s">
        <v>134</v>
      </c>
      <c r="C73" s="30" t="s">
        <v>45</v>
      </c>
      <c r="D73" s="52" t="s">
        <v>46</v>
      </c>
      <c r="E73" s="53"/>
      <c r="F73" s="54"/>
    </row>
    <row r="74" spans="2:6" ht="29.25" customHeight="1" thickBot="1">
      <c r="B74" s="39" t="s">
        <v>135</v>
      </c>
      <c r="C74" s="30" t="s">
        <v>89</v>
      </c>
      <c r="D74" s="52" t="s">
        <v>46</v>
      </c>
      <c r="E74" s="53"/>
      <c r="F74" s="54"/>
    </row>
    <row r="75" spans="2:6" ht="29.25" customHeight="1" thickBot="1">
      <c r="B75" s="39" t="s">
        <v>136</v>
      </c>
      <c r="C75" s="30" t="s">
        <v>47</v>
      </c>
      <c r="D75" s="49" t="s">
        <v>48</v>
      </c>
      <c r="E75" s="50"/>
      <c r="F75" s="51"/>
    </row>
    <row r="76" spans="2:6" ht="30.75" customHeight="1" thickBot="1">
      <c r="B76" s="39" t="s">
        <v>137</v>
      </c>
      <c r="C76" s="34" t="s">
        <v>91</v>
      </c>
      <c r="D76" s="52" t="s">
        <v>74</v>
      </c>
      <c r="E76" s="53"/>
      <c r="F76" s="54"/>
    </row>
    <row r="77" spans="2:6" ht="51.75" customHeight="1" thickBot="1">
      <c r="B77" s="39" t="s">
        <v>138</v>
      </c>
      <c r="C77" s="35" t="s">
        <v>90</v>
      </c>
      <c r="D77" s="49" t="s">
        <v>96</v>
      </c>
      <c r="E77" s="50"/>
      <c r="F77" s="51"/>
    </row>
    <row r="78" spans="2:6" ht="66.75" customHeight="1" thickBot="1">
      <c r="B78" s="39" t="s">
        <v>139</v>
      </c>
      <c r="C78" s="35" t="s">
        <v>95</v>
      </c>
      <c r="D78" s="49" t="s">
        <v>97</v>
      </c>
      <c r="E78" s="50"/>
      <c r="F78" s="51"/>
    </row>
    <row r="80" spans="2:6">
      <c r="B80" s="1" t="s">
        <v>29</v>
      </c>
    </row>
    <row r="81" spans="2:10">
      <c r="B81" s="1"/>
    </row>
    <row r="82" spans="2:10" ht="21" customHeight="1">
      <c r="B82" s="1" t="s">
        <v>28</v>
      </c>
    </row>
    <row r="83" spans="2:10" ht="14.25" customHeight="1">
      <c r="B83" s="1"/>
    </row>
    <row r="84" spans="2:10" ht="21.75" customHeight="1">
      <c r="B84" s="9"/>
    </row>
    <row r="85" spans="2:10" ht="15" customHeight="1">
      <c r="B85" s="9"/>
    </row>
    <row r="86" spans="2:10" ht="21.75" customHeight="1">
      <c r="B86" s="1"/>
    </row>
    <row r="87" spans="2:10" ht="13.5" customHeight="1">
      <c r="B87" s="1"/>
    </row>
    <row r="88" spans="2:10" ht="21.75" customHeight="1">
      <c r="B88" s="1"/>
      <c r="D88" s="1"/>
      <c r="E88" s="1"/>
    </row>
    <row r="89" spans="2:10" ht="15.75" customHeight="1">
      <c r="B89" s="1"/>
      <c r="D89" s="1"/>
      <c r="E89" s="1"/>
    </row>
    <row r="90" spans="2:10" ht="23.25" customHeight="1"/>
    <row r="91" spans="2:10" ht="13.5" customHeight="1"/>
    <row r="92" spans="2:10" ht="23.25" customHeight="1">
      <c r="B92" s="1"/>
      <c r="D92" s="1"/>
      <c r="E92" s="1"/>
      <c r="I92" s="12"/>
      <c r="J92" s="12"/>
    </row>
    <row r="93" spans="2:10" ht="17.25" customHeight="1">
      <c r="B93" s="1"/>
      <c r="D93" s="1"/>
      <c r="E93" s="1"/>
      <c r="I93" s="12"/>
      <c r="J93" s="12"/>
    </row>
    <row r="94" spans="2:10" ht="20.25" customHeight="1"/>
    <row r="95" spans="2:10" ht="13.5" customHeight="1"/>
    <row r="96" spans="2:10" ht="21.75" customHeight="1"/>
  </sheetData>
  <mergeCells count="31">
    <mergeCell ref="B61:B62"/>
    <mergeCell ref="D24:F24"/>
    <mergeCell ref="D74:F74"/>
    <mergeCell ref="D71:F71"/>
    <mergeCell ref="B17:B18"/>
    <mergeCell ref="D72:F72"/>
    <mergeCell ref="D62:D63"/>
    <mergeCell ref="C64:C65"/>
    <mergeCell ref="B15:F15"/>
    <mergeCell ref="B29:F29"/>
    <mergeCell ref="E64:E65"/>
    <mergeCell ref="C30:F30"/>
    <mergeCell ref="E62:E63"/>
    <mergeCell ref="E25:E26"/>
    <mergeCell ref="C25:C26"/>
    <mergeCell ref="D23:F23"/>
    <mergeCell ref="D25:D26"/>
    <mergeCell ref="B25:B26"/>
    <mergeCell ref="C62:C63"/>
    <mergeCell ref="B63:B64"/>
    <mergeCell ref="D64:D65"/>
    <mergeCell ref="D78:F78"/>
    <mergeCell ref="D77:F77"/>
    <mergeCell ref="D76:F76"/>
    <mergeCell ref="D75:F75"/>
    <mergeCell ref="D66:F66"/>
    <mergeCell ref="D67:F67"/>
    <mergeCell ref="D68:F68"/>
    <mergeCell ref="D69:F69"/>
    <mergeCell ref="D70:F70"/>
    <mergeCell ref="D73:F73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2019-01-24T05:56:56Z</dcterms:modified>
</cp:coreProperties>
</file>